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0" yWindow="460" windowWidth="24040" windowHeight="20460" tabRatio="691" activeTab="0"/>
  </bookViews>
  <sheets>
    <sheet name="Print Border Sizes" sheetId="1" r:id="rId1"/>
  </sheets>
  <definedNames/>
  <calcPr fullCalcOnLoad="1"/>
</workbook>
</file>

<file path=xl/sharedStrings.xml><?xml version="1.0" encoding="utf-8"?>
<sst xmlns="http://schemas.openxmlformats.org/spreadsheetml/2006/main" count="118" uniqueCount="74">
  <si>
    <t>Width</t>
  </si>
  <si>
    <t>Height</t>
  </si>
  <si>
    <t>L</t>
  </si>
  <si>
    <t>Wide</t>
  </si>
  <si>
    <t>Paper</t>
  </si>
  <si>
    <t>2L (5x7)</t>
  </si>
  <si>
    <t>Top</t>
  </si>
  <si>
    <t>Bottom</t>
  </si>
  <si>
    <t>Paper Size (mm)</t>
  </si>
  <si>
    <t>Paper Size (inch)</t>
  </si>
  <si>
    <t>Borders (mm)</t>
  </si>
  <si>
    <t>Cell Size (mm)</t>
  </si>
  <si>
    <t>Top</t>
  </si>
  <si>
    <t>Bottom</t>
  </si>
  <si>
    <t>Sides</t>
  </si>
  <si>
    <t>4x6"</t>
  </si>
  <si>
    <t xml:space="preserve">Notes: </t>
  </si>
  <si>
    <t>#1 The 10% side borders are calculated from the length of the short side of the paper.</t>
  </si>
  <si>
    <t>#2 This spreadsheet is protected to stop you from messing it up unintentionally, but you can remove the protection from</t>
  </si>
  <si>
    <t xml:space="preserve">     the Tool menu if you want to edit the spreadsheet yourself.</t>
  </si>
  <si>
    <t>A4</t>
  </si>
  <si>
    <t>A3</t>
  </si>
  <si>
    <t>#3 Updates of this spreadsheet at:</t>
  </si>
  <si>
    <t>http://mbp.ac/borders</t>
  </si>
  <si>
    <t>9.5x17" (Non Standard)</t>
  </si>
  <si>
    <t>x</t>
  </si>
  <si>
    <t>x</t>
  </si>
  <si>
    <t>8x10" (6P)</t>
  </si>
  <si>
    <t>8.5x11" (Letter)</t>
  </si>
  <si>
    <t>8.5x14" (Legal)</t>
  </si>
  <si>
    <t>9x12 (ARCH A)</t>
  </si>
  <si>
    <t>10x12"</t>
  </si>
  <si>
    <t>12x18" (ARCH B)</t>
  </si>
  <si>
    <t>11x17" (Ledger)</t>
  </si>
  <si>
    <t>12x17" (Non Standard)</t>
  </si>
  <si>
    <t>14x17"</t>
  </si>
  <si>
    <t>16x20" (US Photo)</t>
  </si>
  <si>
    <t>A2</t>
  </si>
  <si>
    <t>17x22" (ANSI C)</t>
  </si>
  <si>
    <t>17x24" (Non Standard)</t>
  </si>
  <si>
    <t>20x24"</t>
  </si>
  <si>
    <t>13x19" (A3+ / Super B)</t>
  </si>
  <si>
    <t>http://mbp.ac/borderscripts</t>
  </si>
  <si>
    <t xml:space="preserve">#4 If you need to print to roll media then crop down to sheet sizes, take a look at our Photoshop Fine Art Border Scripts: </t>
  </si>
  <si>
    <t>Approximate Aspect Ratio</t>
  </si>
  <si>
    <t>17x25"</t>
  </si>
  <si>
    <t>18x24" (ARCH C)</t>
  </si>
  <si>
    <t>20x30" (Poster)</t>
  </si>
  <si>
    <t>22x34 (ANSI D)</t>
  </si>
  <si>
    <t>24x39" (Non Standard)</t>
  </si>
  <si>
    <t>24x43" (Non Standard)</t>
  </si>
  <si>
    <t>24x44" (Non Standard)</t>
  </si>
  <si>
    <t>24x48" (Non Standard)</t>
  </si>
  <si>
    <t>24x52" (Non Standard)</t>
  </si>
  <si>
    <t>24x54" (Non Standard)</t>
  </si>
  <si>
    <t>Click here to change the top and bottom border proportions -&gt;</t>
  </si>
  <si>
    <t>&lt;- Don't change this. It automatically updates.</t>
  </si>
  <si>
    <t>Print Border Size Calculation Tool</t>
  </si>
  <si>
    <t>See other notes below the table…</t>
  </si>
  <si>
    <t>24x46" (Non Standard)</t>
  </si>
  <si>
    <t>24x45" (Non Standard)</t>
  </si>
  <si>
    <t>44x80" (Non Standard)</t>
  </si>
  <si>
    <t>24x40" (Non Standard)</t>
  </si>
  <si>
    <t>A1</t>
  </si>
  <si>
    <t>A0</t>
  </si>
  <si>
    <t>B2</t>
  </si>
  <si>
    <t>B0</t>
  </si>
  <si>
    <t>B3</t>
  </si>
  <si>
    <t>B1</t>
  </si>
  <si>
    <t xml:space="preserve">B0+ </t>
  </si>
  <si>
    <t>24x36" (ARCH D)</t>
  </si>
  <si>
    <t>Revision:</t>
  </si>
  <si>
    <t>Last Updated:</t>
  </si>
  <si>
    <t>https://www.martinbaileyphotography.com/</t>
  </si>
</sst>
</file>

<file path=xl/styles.xml><?xml version="1.0" encoding="utf-8"?>
<styleSheet xmlns="http://schemas.openxmlformats.org/spreadsheetml/2006/main">
  <numFmts count="5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;&quot;¥&quot;\-#,##0"/>
    <numFmt numFmtId="185" formatCode="&quot;¥&quot;#,##0;[Red]&quot;¥&quot;\-#,##0"/>
    <numFmt numFmtId="186" formatCode="&quot;¥&quot;#,##0.00;&quot;¥&quot;\-#,##0.00"/>
    <numFmt numFmtId="187" formatCode="&quot;¥&quot;#,##0.00;[Red]&quot;¥&quot;\-#,##0.00"/>
    <numFmt numFmtId="188" formatCode="_ &quot;¥&quot;* #,##0_ ;_ &quot;¥&quot;* \-#,##0_ ;_ &quot;¥&quot;* &quot;-&quot;_ ;_ @_ "/>
    <numFmt numFmtId="189" formatCode="_ * #,##0_ ;_ * \-#,##0_ ;_ * &quot;-&quot;_ ;_ @_ "/>
    <numFmt numFmtId="190" formatCode="_ &quot;¥&quot;* #,##0.00_ ;_ &quot;¥&quot;* \-#,##0.00_ ;_ &quot;¥&quot;* &quot;-&quot;??_ ;_ @_ "/>
    <numFmt numFmtId="191" formatCode="_ * #,##0.00_ ;_ * \-#,##0.00_ ;_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US$&quot;#,##0.00;\-&quot;US$&quot;#,##0.00"/>
    <numFmt numFmtId="197" formatCode="[$JPY]\ #,##0.00;[$JPY]\ \-#,##0.00"/>
    <numFmt numFmtId="198" formatCode="[$JPY]\ #,##0;[$JPY]\ \-#,##0"/>
    <numFmt numFmtId="199" formatCode="[&lt;=999]000;[&lt;=99999]000\-00;000\-0000"/>
    <numFmt numFmtId="200" formatCode="[&lt;=999]000;[&lt;=9999]000\-00;000\-0000"/>
    <numFmt numFmtId="201" formatCode="0.00_ "/>
    <numFmt numFmtId="202" formatCode="0.0_);[Red]\(0.0\)"/>
    <numFmt numFmtId="203" formatCode="0.0%"/>
    <numFmt numFmtId="204" formatCode="\$#,##0.0_);[Red]\(\$#,##0.0\)"/>
    <numFmt numFmtId="205" formatCode="00000"/>
    <numFmt numFmtId="206" formatCode="[$-409]dddd\,\ mmmm\ d\,\ yy"/>
    <numFmt numFmtId="207" formatCode="[$-409]h:mm:ss\ AM/PM"/>
    <numFmt numFmtId="208" formatCode="\5\6\7\8\9\1#,##0"/>
    <numFmt numFmtId="209" formatCode="0_);[Red]\(0\)"/>
    <numFmt numFmtId="210" formatCode="0.00_);[Red]\(0.00\)"/>
    <numFmt numFmtId="211" formatCode="0.0"/>
    <numFmt numFmtId="212" formatCode="[$-409]dddd\,\ mmmm\ d\,\ yyyy"/>
    <numFmt numFmtId="213" formatCode="[$-409]mmmm\ d\,\ yyyy;@"/>
  </numFmts>
  <fonts count="45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b/>
      <sz val="10"/>
      <name val="ＭＳ Ｐゴシック"/>
      <family val="0"/>
    </font>
    <font>
      <sz val="10"/>
      <name val="ＭＳ Ｐゴシック"/>
      <family val="0"/>
    </font>
    <font>
      <sz val="11"/>
      <color indexed="19"/>
      <name val="ＭＳ Ｐゴシック"/>
      <family val="0"/>
    </font>
    <font>
      <sz val="11"/>
      <color indexed="9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19"/>
      <name val="ＭＳ Ｐゴシック"/>
      <family val="0"/>
    </font>
    <font>
      <b/>
      <sz val="13"/>
      <color indexed="19"/>
      <name val="ＭＳ Ｐゴシック"/>
      <family val="0"/>
    </font>
    <font>
      <b/>
      <sz val="11"/>
      <color indexed="19"/>
      <name val="ＭＳ Ｐゴシック"/>
      <family val="0"/>
    </font>
    <font>
      <sz val="11"/>
      <color indexed="62"/>
      <name val="ＭＳ Ｐゴシック"/>
      <family val="0"/>
    </font>
    <font>
      <sz val="11"/>
      <color indexed="52"/>
      <name val="ＭＳ Ｐゴシック"/>
      <family val="0"/>
    </font>
    <font>
      <sz val="11"/>
      <color indexed="60"/>
      <name val="ＭＳ Ｐゴシック"/>
      <family val="0"/>
    </font>
    <font>
      <b/>
      <sz val="11"/>
      <color indexed="63"/>
      <name val="ＭＳ Ｐゴシック"/>
      <family val="0"/>
    </font>
    <font>
      <b/>
      <sz val="18"/>
      <color indexed="19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0"/>
      <name val="ＭＳ Ｐゴシック"/>
      <family val="0"/>
    </font>
    <font>
      <b/>
      <sz val="11"/>
      <color rgb="FF008000"/>
      <name val="ＭＳ Ｐゴシック"/>
      <family val="0"/>
    </font>
    <font>
      <sz val="11"/>
      <color rgb="FFFF0000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09" fontId="5" fillId="33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right"/>
    </xf>
    <xf numFmtId="9" fontId="43" fillId="34" borderId="0" xfId="0" applyNumberFormat="1" applyFont="1" applyFill="1" applyBorder="1" applyAlignment="1" applyProtection="1">
      <alignment horizontal="center"/>
      <protection locked="0"/>
    </xf>
    <xf numFmtId="0" fontId="44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center"/>
    </xf>
    <xf numFmtId="9" fontId="44" fillId="34" borderId="0" xfId="0" applyNumberFormat="1" applyFont="1" applyFill="1" applyBorder="1" applyAlignment="1" applyProtection="1">
      <alignment horizontal="center"/>
      <protection/>
    </xf>
    <xf numFmtId="209" fontId="5" fillId="35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01" fontId="0" fillId="33" borderId="10" xfId="0" applyNumberFormat="1" applyFont="1" applyFill="1" applyBorder="1" applyAlignment="1">
      <alignment/>
    </xf>
    <xf numFmtId="20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01" fontId="0" fillId="35" borderId="10" xfId="0" applyNumberFormat="1" applyFont="1" applyFill="1" applyBorder="1" applyAlignment="1">
      <alignment/>
    </xf>
    <xf numFmtId="202" fontId="0" fillId="35" borderId="10" xfId="0" applyNumberFormat="1" applyFont="1" applyFill="1" applyBorder="1" applyAlignment="1">
      <alignment/>
    </xf>
    <xf numFmtId="209" fontId="5" fillId="33" borderId="11" xfId="0" applyNumberFormat="1" applyFont="1" applyFill="1" applyBorder="1" applyAlignment="1">
      <alignment/>
    </xf>
    <xf numFmtId="209" fontId="5" fillId="35" borderId="11" xfId="0" applyNumberFormat="1" applyFont="1" applyFill="1" applyBorder="1" applyAlignment="1">
      <alignment/>
    </xf>
    <xf numFmtId="209" fontId="0" fillId="33" borderId="12" xfId="0" applyNumberFormat="1" applyFont="1" applyFill="1" applyBorder="1" applyAlignment="1">
      <alignment horizontal="left"/>
    </xf>
    <xf numFmtId="209" fontId="5" fillId="35" borderId="12" xfId="0" applyNumberFormat="1" applyFont="1" applyFill="1" applyBorder="1" applyAlignment="1">
      <alignment horizontal="left"/>
    </xf>
    <xf numFmtId="0" fontId="5" fillId="35" borderId="13" xfId="0" applyFont="1" applyFill="1" applyBorder="1" applyAlignment="1">
      <alignment horizontal="center"/>
    </xf>
    <xf numFmtId="9" fontId="5" fillId="35" borderId="13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9" fontId="5" fillId="35" borderId="14" xfId="0" applyNumberFormat="1" applyFont="1" applyFill="1" applyBorder="1" applyAlignment="1">
      <alignment horizontal="center" vertical="center" wrapText="1"/>
    </xf>
    <xf numFmtId="9" fontId="5" fillId="35" borderId="17" xfId="0" applyNumberFormat="1" applyFont="1" applyFill="1" applyBorder="1" applyAlignment="1">
      <alignment horizontal="center" vertical="center" wrapText="1"/>
    </xf>
    <xf numFmtId="9" fontId="5" fillId="35" borderId="13" xfId="0" applyNumberFormat="1" applyFont="1" applyFill="1" applyBorder="1" applyAlignment="1">
      <alignment horizontal="center" vertical="center" wrapText="1"/>
    </xf>
    <xf numFmtId="9" fontId="5" fillId="35" borderId="18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/>
    </xf>
    <xf numFmtId="9" fontId="5" fillId="35" borderId="14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211" fontId="0" fillId="34" borderId="0" xfId="0" applyNumberFormat="1" applyFont="1" applyFill="1" applyBorder="1" applyAlignment="1">
      <alignment horizontal="left"/>
    </xf>
    <xf numFmtId="213" fontId="0" fillId="34" borderId="0" xfId="0" applyNumberFormat="1" applyFont="1" applyFill="1" applyBorder="1" applyAlignment="1">
      <alignment horizontal="left"/>
    </xf>
    <xf numFmtId="0" fontId="0" fillId="34" borderId="0" xfId="53" applyFont="1" applyFill="1" applyBorder="1" applyAlignment="1" applyProtection="1">
      <alignment horizontal="center" vertical="center"/>
      <protection/>
    </xf>
    <xf numFmtId="0" fontId="7" fillId="34" borderId="0" xfId="53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5</xdr:col>
      <xdr:colOff>438150</xdr:colOff>
      <xdr:row>0</xdr:row>
      <xdr:rowOff>533400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3800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rtinbaileyphotography.com/" TargetMode="External" /><Relationship Id="rId2" Type="http://schemas.openxmlformats.org/officeDocument/2006/relationships/hyperlink" Target="http://mbp.ac/borders" TargetMode="External" /><Relationship Id="rId3" Type="http://schemas.openxmlformats.org/officeDocument/2006/relationships/hyperlink" Target="http://mbp.ac/borderscripts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8.875" defaultRowHeight="13.5"/>
  <cols>
    <col min="1" max="1" width="9.125" style="2" customWidth="1"/>
    <col min="2" max="2" width="19.375" style="2" customWidth="1"/>
    <col min="3" max="11" width="8.625" style="2" customWidth="1"/>
    <col min="12" max="12" width="4.625" style="2" customWidth="1"/>
    <col min="13" max="13" width="3.125" style="2" customWidth="1"/>
    <col min="14" max="14" width="4.625" style="2" customWidth="1"/>
    <col min="15" max="16384" width="8.875" style="2" customWidth="1"/>
  </cols>
  <sheetData>
    <row r="1" spans="2:14" ht="42.75" customHeight="1">
      <c r="B1" s="27"/>
      <c r="C1" s="27"/>
      <c r="D1" s="27"/>
      <c r="E1" s="27"/>
      <c r="F1" s="27"/>
      <c r="G1" s="27"/>
      <c r="H1" s="40" t="s">
        <v>73</v>
      </c>
      <c r="I1" s="40"/>
      <c r="J1" s="40"/>
      <c r="K1" s="40"/>
      <c r="L1" s="40"/>
      <c r="M1" s="40"/>
      <c r="N1" s="40"/>
    </row>
    <row r="2" spans="2:14" ht="18.75">
      <c r="B2" s="30" t="s">
        <v>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8" ht="13.5">
      <c r="A3" s="3"/>
      <c r="F3" s="4"/>
      <c r="G3" s="5" t="s">
        <v>6</v>
      </c>
      <c r="H3" s="9" t="s">
        <v>7</v>
      </c>
    </row>
    <row r="4" spans="1:9" ht="13.5">
      <c r="A4" s="3"/>
      <c r="B4" s="4"/>
      <c r="F4" s="6" t="s">
        <v>55</v>
      </c>
      <c r="G4" s="7">
        <v>0.07</v>
      </c>
      <c r="H4" s="10">
        <f>0.2-G4</f>
        <v>0.13</v>
      </c>
      <c r="I4" s="8" t="s">
        <v>56</v>
      </c>
    </row>
    <row r="5" spans="1:9" ht="13.5">
      <c r="A5" s="3"/>
      <c r="B5" s="4"/>
      <c r="G5" s="13" t="s">
        <v>58</v>
      </c>
      <c r="H5" s="10"/>
      <c r="I5" s="8"/>
    </row>
    <row r="6" spans="1:14" ht="16.5" customHeight="1">
      <c r="A6" s="3"/>
      <c r="B6" s="28" t="s">
        <v>4</v>
      </c>
      <c r="C6" s="35" t="s">
        <v>8</v>
      </c>
      <c r="D6" s="35"/>
      <c r="E6" s="35" t="s">
        <v>9</v>
      </c>
      <c r="F6" s="35"/>
      <c r="G6" s="35" t="s">
        <v>10</v>
      </c>
      <c r="H6" s="35"/>
      <c r="I6" s="35"/>
      <c r="J6" s="36" t="s">
        <v>11</v>
      </c>
      <c r="K6" s="36"/>
      <c r="L6" s="31" t="s">
        <v>44</v>
      </c>
      <c r="M6" s="31"/>
      <c r="N6" s="32"/>
    </row>
    <row r="7" spans="1:14" ht="13.5">
      <c r="A7" s="3"/>
      <c r="B7" s="29"/>
      <c r="C7" s="24" t="s">
        <v>1</v>
      </c>
      <c r="D7" s="24" t="s">
        <v>3</v>
      </c>
      <c r="E7" s="24" t="s">
        <v>1</v>
      </c>
      <c r="F7" s="24" t="s">
        <v>3</v>
      </c>
      <c r="G7" s="25" t="s">
        <v>12</v>
      </c>
      <c r="H7" s="25" t="s">
        <v>13</v>
      </c>
      <c r="I7" s="25" t="s">
        <v>14</v>
      </c>
      <c r="J7" s="25" t="s">
        <v>1</v>
      </c>
      <c r="K7" s="25" t="s">
        <v>0</v>
      </c>
      <c r="L7" s="33"/>
      <c r="M7" s="33"/>
      <c r="N7" s="34"/>
    </row>
    <row r="8" spans="1:14" ht="13.5">
      <c r="A8" s="3"/>
      <c r="B8" s="14" t="s">
        <v>2</v>
      </c>
      <c r="C8" s="14">
        <v>89</v>
      </c>
      <c r="D8" s="14">
        <v>127</v>
      </c>
      <c r="E8" s="15">
        <f aca="true" t="shared" si="0" ref="E8:F11">C8/25.4</f>
        <v>3.5039370078740157</v>
      </c>
      <c r="F8" s="15">
        <f t="shared" si="0"/>
        <v>5</v>
      </c>
      <c r="G8" s="16">
        <f aca="true" t="shared" si="1" ref="G8:G48">C8*$G$4</f>
        <v>6.23</v>
      </c>
      <c r="H8" s="16">
        <f aca="true" t="shared" si="2" ref="H8:H48">C8*$H$4</f>
        <v>11.57</v>
      </c>
      <c r="I8" s="16">
        <f>C8*0.1</f>
        <v>8.9</v>
      </c>
      <c r="J8" s="16">
        <f aca="true" t="shared" si="3" ref="J8:J50">$C8-($C8*0.2)</f>
        <v>71.2</v>
      </c>
      <c r="K8" s="16">
        <f aca="true" t="shared" si="4" ref="K8:K50">$D8-($C8*0.2)</f>
        <v>109.2</v>
      </c>
      <c r="L8" s="20">
        <v>5</v>
      </c>
      <c r="M8" s="1" t="s">
        <v>25</v>
      </c>
      <c r="N8" s="22">
        <f>D8/C8*L8</f>
        <v>7.134831460674157</v>
      </c>
    </row>
    <row r="9" spans="1:14" ht="13.5">
      <c r="A9" s="3"/>
      <c r="B9" s="17" t="s">
        <v>15</v>
      </c>
      <c r="C9" s="17">
        <f>4*25.4</f>
        <v>101.6</v>
      </c>
      <c r="D9" s="17">
        <f>6*25.4</f>
        <v>152.39999999999998</v>
      </c>
      <c r="E9" s="18">
        <f t="shared" si="0"/>
        <v>4</v>
      </c>
      <c r="F9" s="18">
        <f t="shared" si="0"/>
        <v>5.999999999999999</v>
      </c>
      <c r="G9" s="19">
        <f t="shared" si="1"/>
        <v>7.112</v>
      </c>
      <c r="H9" s="19">
        <f t="shared" si="2"/>
        <v>13.208</v>
      </c>
      <c r="I9" s="19">
        <f>C9*0.1</f>
        <v>10.16</v>
      </c>
      <c r="J9" s="19">
        <f t="shared" si="3"/>
        <v>81.28</v>
      </c>
      <c r="K9" s="19">
        <f t="shared" si="4"/>
        <v>132.07999999999998</v>
      </c>
      <c r="L9" s="21">
        <v>2</v>
      </c>
      <c r="M9" s="11" t="s">
        <v>25</v>
      </c>
      <c r="N9" s="23">
        <f aca="true" t="shared" si="5" ref="N9:N48">D9/C9*L9</f>
        <v>2.9999999999999996</v>
      </c>
    </row>
    <row r="10" spans="1:14" ht="13.5">
      <c r="A10" s="3"/>
      <c r="B10" s="14" t="s">
        <v>5</v>
      </c>
      <c r="C10" s="14">
        <v>127</v>
      </c>
      <c r="D10" s="14">
        <v>178</v>
      </c>
      <c r="E10" s="15">
        <f t="shared" si="0"/>
        <v>5</v>
      </c>
      <c r="F10" s="15">
        <f t="shared" si="0"/>
        <v>7.0078740157480315</v>
      </c>
      <c r="G10" s="16">
        <f t="shared" si="1"/>
        <v>8.89</v>
      </c>
      <c r="H10" s="16">
        <f t="shared" si="2"/>
        <v>16.51</v>
      </c>
      <c r="I10" s="16">
        <f>C10*0.1</f>
        <v>12.700000000000001</v>
      </c>
      <c r="J10" s="16">
        <f t="shared" si="3"/>
        <v>101.6</v>
      </c>
      <c r="K10" s="16">
        <f t="shared" si="4"/>
        <v>152.6</v>
      </c>
      <c r="L10" s="20">
        <v>5</v>
      </c>
      <c r="M10" s="1" t="s">
        <v>26</v>
      </c>
      <c r="N10" s="22">
        <f t="shared" si="5"/>
        <v>7.0078740157480315</v>
      </c>
    </row>
    <row r="11" spans="1:14" ht="13.5">
      <c r="A11" s="3"/>
      <c r="B11" s="17" t="s">
        <v>20</v>
      </c>
      <c r="C11" s="17">
        <v>210</v>
      </c>
      <c r="D11" s="17">
        <v>297</v>
      </c>
      <c r="E11" s="18">
        <f t="shared" si="0"/>
        <v>8.267716535433072</v>
      </c>
      <c r="F11" s="18">
        <f t="shared" si="0"/>
        <v>11.692913385826772</v>
      </c>
      <c r="G11" s="19">
        <f t="shared" si="1"/>
        <v>14.700000000000001</v>
      </c>
      <c r="H11" s="19">
        <f t="shared" si="2"/>
        <v>27.3</v>
      </c>
      <c r="I11" s="19">
        <f>C11*0.1</f>
        <v>21</v>
      </c>
      <c r="J11" s="19">
        <f t="shared" si="3"/>
        <v>168</v>
      </c>
      <c r="K11" s="19">
        <f t="shared" si="4"/>
        <v>255</v>
      </c>
      <c r="L11" s="21">
        <v>5</v>
      </c>
      <c r="M11" s="11" t="s">
        <v>26</v>
      </c>
      <c r="N11" s="23">
        <f t="shared" si="5"/>
        <v>7.071428571428572</v>
      </c>
    </row>
    <row r="12" spans="1:14" ht="13.5">
      <c r="A12" s="3"/>
      <c r="B12" s="14" t="s">
        <v>27</v>
      </c>
      <c r="C12" s="14">
        <f aca="true" t="shared" si="6" ref="C12:D17">E12*25.4</f>
        <v>203.2</v>
      </c>
      <c r="D12" s="14">
        <f t="shared" si="6"/>
        <v>254</v>
      </c>
      <c r="E12" s="15">
        <v>8</v>
      </c>
      <c r="F12" s="15">
        <v>10</v>
      </c>
      <c r="G12" s="16">
        <f t="shared" si="1"/>
        <v>14.224</v>
      </c>
      <c r="H12" s="16">
        <f t="shared" si="2"/>
        <v>26.416</v>
      </c>
      <c r="I12" s="16">
        <f>C12*0.1</f>
        <v>20.32</v>
      </c>
      <c r="J12" s="16">
        <f t="shared" si="3"/>
        <v>162.56</v>
      </c>
      <c r="K12" s="16">
        <f t="shared" si="4"/>
        <v>213.36</v>
      </c>
      <c r="L12" s="20">
        <v>4</v>
      </c>
      <c r="M12" s="1" t="s">
        <v>25</v>
      </c>
      <c r="N12" s="22">
        <f t="shared" si="5"/>
        <v>5</v>
      </c>
    </row>
    <row r="13" spans="1:14" ht="13.5">
      <c r="A13" s="3"/>
      <c r="B13" s="17" t="s">
        <v>28</v>
      </c>
      <c r="C13" s="17">
        <f t="shared" si="6"/>
        <v>215.89999999999998</v>
      </c>
      <c r="D13" s="17">
        <f t="shared" si="6"/>
        <v>279.4</v>
      </c>
      <c r="E13" s="18">
        <v>8.5</v>
      </c>
      <c r="F13" s="18">
        <v>11</v>
      </c>
      <c r="G13" s="19">
        <f t="shared" si="1"/>
        <v>15.113</v>
      </c>
      <c r="H13" s="19">
        <f t="shared" si="2"/>
        <v>28.066999999999997</v>
      </c>
      <c r="I13" s="19">
        <f>C13*0.1</f>
        <v>21.59</v>
      </c>
      <c r="J13" s="19">
        <f t="shared" si="3"/>
        <v>172.71999999999997</v>
      </c>
      <c r="K13" s="19">
        <f t="shared" si="4"/>
        <v>236.21999999999997</v>
      </c>
      <c r="L13" s="21">
        <v>7</v>
      </c>
      <c r="M13" s="11" t="s">
        <v>25</v>
      </c>
      <c r="N13" s="23">
        <f t="shared" si="5"/>
        <v>9.058823529411764</v>
      </c>
    </row>
    <row r="14" spans="1:14" ht="13.5">
      <c r="A14" s="3"/>
      <c r="B14" s="14" t="s">
        <v>29</v>
      </c>
      <c r="C14" s="14">
        <f t="shared" si="6"/>
        <v>215.89999999999998</v>
      </c>
      <c r="D14" s="14">
        <f t="shared" si="6"/>
        <v>355.59999999999997</v>
      </c>
      <c r="E14" s="15">
        <v>8.5</v>
      </c>
      <c r="F14" s="15">
        <v>14</v>
      </c>
      <c r="G14" s="16">
        <f t="shared" si="1"/>
        <v>15.113</v>
      </c>
      <c r="H14" s="16">
        <f t="shared" si="2"/>
        <v>28.066999999999997</v>
      </c>
      <c r="I14" s="16">
        <f>C14*0.1</f>
        <v>21.59</v>
      </c>
      <c r="J14" s="16">
        <f t="shared" si="3"/>
        <v>172.71999999999997</v>
      </c>
      <c r="K14" s="16">
        <f t="shared" si="4"/>
        <v>312.41999999999996</v>
      </c>
      <c r="L14" s="20">
        <v>3</v>
      </c>
      <c r="M14" s="1" t="s">
        <v>25</v>
      </c>
      <c r="N14" s="22">
        <f t="shared" si="5"/>
        <v>4.9411764705882355</v>
      </c>
    </row>
    <row r="15" spans="1:14" ht="13.5">
      <c r="A15" s="3"/>
      <c r="B15" s="17" t="s">
        <v>30</v>
      </c>
      <c r="C15" s="17">
        <f t="shared" si="6"/>
        <v>228.6</v>
      </c>
      <c r="D15" s="17">
        <f t="shared" si="6"/>
        <v>304.79999999999995</v>
      </c>
      <c r="E15" s="18">
        <v>9</v>
      </c>
      <c r="F15" s="18">
        <v>12</v>
      </c>
      <c r="G15" s="19">
        <f t="shared" si="1"/>
        <v>16.002000000000002</v>
      </c>
      <c r="H15" s="19">
        <f t="shared" si="2"/>
        <v>29.718</v>
      </c>
      <c r="I15" s="19">
        <f>C15*0.1</f>
        <v>22.86</v>
      </c>
      <c r="J15" s="19">
        <f t="shared" si="3"/>
        <v>182.88</v>
      </c>
      <c r="K15" s="19">
        <f t="shared" si="4"/>
        <v>259.0799999999999</v>
      </c>
      <c r="L15" s="21">
        <v>3</v>
      </c>
      <c r="M15" s="11" t="s">
        <v>25</v>
      </c>
      <c r="N15" s="23">
        <f t="shared" si="5"/>
        <v>4</v>
      </c>
    </row>
    <row r="16" spans="1:14" ht="13.5">
      <c r="A16" s="3"/>
      <c r="B16" s="14" t="s">
        <v>31</v>
      </c>
      <c r="C16" s="14">
        <v>254</v>
      </c>
      <c r="D16" s="14">
        <v>305</v>
      </c>
      <c r="E16" s="15">
        <f>C16/25.4</f>
        <v>10</v>
      </c>
      <c r="F16" s="15">
        <f>D16/25.4</f>
        <v>12.007874015748031</v>
      </c>
      <c r="G16" s="16">
        <f t="shared" si="1"/>
        <v>17.78</v>
      </c>
      <c r="H16" s="16">
        <f t="shared" si="2"/>
        <v>33.02</v>
      </c>
      <c r="I16" s="16">
        <f>C16*0.1</f>
        <v>25.400000000000002</v>
      </c>
      <c r="J16" s="16">
        <f t="shared" si="3"/>
        <v>203.2</v>
      </c>
      <c r="K16" s="16">
        <f t="shared" si="4"/>
        <v>254.2</v>
      </c>
      <c r="L16" s="20">
        <v>5</v>
      </c>
      <c r="M16" s="1" t="s">
        <v>25</v>
      </c>
      <c r="N16" s="22">
        <f t="shared" si="5"/>
        <v>6.003937007874017</v>
      </c>
    </row>
    <row r="17" spans="1:14" ht="13.5">
      <c r="A17" s="3"/>
      <c r="B17" s="17" t="s">
        <v>32</v>
      </c>
      <c r="C17" s="17">
        <f t="shared" si="6"/>
        <v>304.79999999999995</v>
      </c>
      <c r="D17" s="17">
        <f t="shared" si="6"/>
        <v>457.2</v>
      </c>
      <c r="E17" s="18">
        <v>12</v>
      </c>
      <c r="F17" s="18">
        <v>18</v>
      </c>
      <c r="G17" s="19">
        <f t="shared" si="1"/>
        <v>21.336</v>
      </c>
      <c r="H17" s="19">
        <f t="shared" si="2"/>
        <v>39.623999999999995</v>
      </c>
      <c r="I17" s="19">
        <f>C17*0.1</f>
        <v>30.479999999999997</v>
      </c>
      <c r="J17" s="19">
        <f t="shared" si="3"/>
        <v>243.83999999999997</v>
      </c>
      <c r="K17" s="19">
        <f t="shared" si="4"/>
        <v>396.24</v>
      </c>
      <c r="L17" s="21">
        <v>2</v>
      </c>
      <c r="M17" s="11" t="s">
        <v>25</v>
      </c>
      <c r="N17" s="23">
        <f t="shared" si="5"/>
        <v>3.0000000000000004</v>
      </c>
    </row>
    <row r="18" spans="1:14" ht="13.5">
      <c r="A18" s="3"/>
      <c r="B18" s="14" t="s">
        <v>21</v>
      </c>
      <c r="C18" s="14">
        <v>297</v>
      </c>
      <c r="D18" s="14">
        <v>420</v>
      </c>
      <c r="E18" s="15">
        <f>C18/25.4</f>
        <v>11.692913385826772</v>
      </c>
      <c r="F18" s="15">
        <f>D18/25.4</f>
        <v>16.535433070866144</v>
      </c>
      <c r="G18" s="16">
        <f t="shared" si="1"/>
        <v>20.790000000000003</v>
      </c>
      <c r="H18" s="16">
        <f t="shared" si="2"/>
        <v>38.61</v>
      </c>
      <c r="I18" s="16">
        <f>C18*0.1</f>
        <v>29.700000000000003</v>
      </c>
      <c r="J18" s="16">
        <f t="shared" si="3"/>
        <v>237.6</v>
      </c>
      <c r="K18" s="16">
        <f t="shared" si="4"/>
        <v>360.6</v>
      </c>
      <c r="L18" s="20">
        <v>5</v>
      </c>
      <c r="M18" s="1" t="s">
        <v>25</v>
      </c>
      <c r="N18" s="22">
        <f t="shared" si="5"/>
        <v>7.070707070707071</v>
      </c>
    </row>
    <row r="19" spans="1:14" ht="13.5">
      <c r="A19" s="3"/>
      <c r="B19" s="17" t="s">
        <v>24</v>
      </c>
      <c r="C19" s="17">
        <f>E19*25.4</f>
        <v>241.29999999999998</v>
      </c>
      <c r="D19" s="17">
        <f>F19*25.4</f>
        <v>431.79999999999995</v>
      </c>
      <c r="E19" s="18">
        <v>9.5</v>
      </c>
      <c r="F19" s="18">
        <v>17</v>
      </c>
      <c r="G19" s="19">
        <f t="shared" si="1"/>
        <v>16.891000000000002</v>
      </c>
      <c r="H19" s="19">
        <f t="shared" si="2"/>
        <v>31.369</v>
      </c>
      <c r="I19" s="19">
        <f>C19*0.1</f>
        <v>24.13</v>
      </c>
      <c r="J19" s="19">
        <f t="shared" si="3"/>
        <v>193.04</v>
      </c>
      <c r="K19" s="19">
        <f t="shared" si="4"/>
        <v>383.53999999999996</v>
      </c>
      <c r="L19" s="21">
        <v>4</v>
      </c>
      <c r="M19" s="11" t="s">
        <v>25</v>
      </c>
      <c r="N19" s="23">
        <f t="shared" si="5"/>
        <v>7.157894736842105</v>
      </c>
    </row>
    <row r="20" spans="1:14" ht="13.5">
      <c r="A20" s="3"/>
      <c r="B20" s="14" t="s">
        <v>33</v>
      </c>
      <c r="C20" s="14">
        <v>279.4</v>
      </c>
      <c r="D20" s="14">
        <v>431.8</v>
      </c>
      <c r="E20" s="15">
        <f>C20/25.4</f>
        <v>11</v>
      </c>
      <c r="F20" s="15">
        <f>D20/25.4</f>
        <v>17</v>
      </c>
      <c r="G20" s="16">
        <f t="shared" si="1"/>
        <v>19.558</v>
      </c>
      <c r="H20" s="16">
        <f t="shared" si="2"/>
        <v>36.321999999999996</v>
      </c>
      <c r="I20" s="16">
        <f>C20*0.1</f>
        <v>27.939999999999998</v>
      </c>
      <c r="J20" s="16">
        <f t="shared" si="3"/>
        <v>223.51999999999998</v>
      </c>
      <c r="K20" s="16">
        <f t="shared" si="4"/>
        <v>375.92</v>
      </c>
      <c r="L20" s="20">
        <v>4</v>
      </c>
      <c r="M20" s="1" t="s">
        <v>25</v>
      </c>
      <c r="N20" s="22">
        <f t="shared" si="5"/>
        <v>6.1818181818181825</v>
      </c>
    </row>
    <row r="21" spans="1:14" ht="13.5">
      <c r="A21" s="3"/>
      <c r="B21" s="17" t="s">
        <v>34</v>
      </c>
      <c r="C21" s="17">
        <f>E21*25.4</f>
        <v>304.79999999999995</v>
      </c>
      <c r="D21" s="17">
        <v>431.8</v>
      </c>
      <c r="E21" s="18">
        <v>12</v>
      </c>
      <c r="F21" s="18">
        <f>D21/25.4</f>
        <v>17</v>
      </c>
      <c r="G21" s="19">
        <f t="shared" si="1"/>
        <v>21.336</v>
      </c>
      <c r="H21" s="19">
        <f t="shared" si="2"/>
        <v>39.623999999999995</v>
      </c>
      <c r="I21" s="19">
        <f>C21*0.1</f>
        <v>30.479999999999997</v>
      </c>
      <c r="J21" s="19">
        <f t="shared" si="3"/>
        <v>243.83999999999997</v>
      </c>
      <c r="K21" s="19">
        <f t="shared" si="4"/>
        <v>370.84000000000003</v>
      </c>
      <c r="L21" s="21">
        <v>3</v>
      </c>
      <c r="M21" s="11" t="s">
        <v>25</v>
      </c>
      <c r="N21" s="23">
        <f t="shared" si="5"/>
        <v>4.250000000000001</v>
      </c>
    </row>
    <row r="22" spans="1:14" ht="13.5">
      <c r="A22" s="3"/>
      <c r="B22" s="14" t="s">
        <v>41</v>
      </c>
      <c r="C22" s="14">
        <v>329</v>
      </c>
      <c r="D22" s="14">
        <v>483</v>
      </c>
      <c r="E22" s="15">
        <f>C22/25.4</f>
        <v>12.952755905511811</v>
      </c>
      <c r="F22" s="15">
        <f>D22/25.4</f>
        <v>19.015748031496063</v>
      </c>
      <c r="G22" s="16">
        <f t="shared" si="1"/>
        <v>23.03</v>
      </c>
      <c r="H22" s="16">
        <f t="shared" si="2"/>
        <v>42.77</v>
      </c>
      <c r="I22" s="16">
        <f>C22*0.1</f>
        <v>32.9</v>
      </c>
      <c r="J22" s="16">
        <f t="shared" si="3"/>
        <v>263.2</v>
      </c>
      <c r="K22" s="16">
        <f t="shared" si="4"/>
        <v>417.2</v>
      </c>
      <c r="L22" s="20">
        <v>2</v>
      </c>
      <c r="M22" s="1" t="s">
        <v>25</v>
      </c>
      <c r="N22" s="22">
        <f>D22/C22*L22</f>
        <v>2.9361702127659575</v>
      </c>
    </row>
    <row r="23" spans="1:14" ht="13.5">
      <c r="A23" s="3"/>
      <c r="B23" s="17" t="s">
        <v>67</v>
      </c>
      <c r="C23" s="17">
        <v>353</v>
      </c>
      <c r="D23" s="17">
        <v>500</v>
      </c>
      <c r="E23" s="18">
        <f>C23/25.4</f>
        <v>13.89763779527559</v>
      </c>
      <c r="F23" s="18">
        <f>D23/25.4</f>
        <v>19.68503937007874</v>
      </c>
      <c r="G23" s="19">
        <f t="shared" si="1"/>
        <v>24.71</v>
      </c>
      <c r="H23" s="19">
        <f t="shared" si="2"/>
        <v>45.89</v>
      </c>
      <c r="I23" s="19">
        <f>C23*0.1</f>
        <v>35.300000000000004</v>
      </c>
      <c r="J23" s="19">
        <f t="shared" si="3"/>
        <v>282.4</v>
      </c>
      <c r="K23" s="19">
        <f t="shared" si="4"/>
        <v>429.4</v>
      </c>
      <c r="L23" s="21">
        <v>2</v>
      </c>
      <c r="M23" s="11" t="s">
        <v>25</v>
      </c>
      <c r="N23" s="23">
        <f>D23/C23*L23</f>
        <v>2.8328611898016995</v>
      </c>
    </row>
    <row r="24" spans="1:14" ht="13.5">
      <c r="A24" s="3"/>
      <c r="B24" s="14" t="s">
        <v>35</v>
      </c>
      <c r="C24" s="14">
        <f>E24*25.4</f>
        <v>355.59999999999997</v>
      </c>
      <c r="D24" s="14">
        <v>431.8</v>
      </c>
      <c r="E24" s="15">
        <v>14</v>
      </c>
      <c r="F24" s="15">
        <f>D24/25.4</f>
        <v>17</v>
      </c>
      <c r="G24" s="16">
        <f t="shared" si="1"/>
        <v>24.892</v>
      </c>
      <c r="H24" s="16">
        <f t="shared" si="2"/>
        <v>46.227999999999994</v>
      </c>
      <c r="I24" s="16">
        <f>C24*0.1</f>
        <v>35.559999999999995</v>
      </c>
      <c r="J24" s="16">
        <f t="shared" si="3"/>
        <v>284.47999999999996</v>
      </c>
      <c r="K24" s="16">
        <f t="shared" si="4"/>
        <v>360.68</v>
      </c>
      <c r="L24" s="20">
        <v>5</v>
      </c>
      <c r="M24" s="1" t="s">
        <v>25</v>
      </c>
      <c r="N24" s="22">
        <f t="shared" si="5"/>
        <v>6.071428571428572</v>
      </c>
    </row>
    <row r="25" spans="1:14" ht="13.5">
      <c r="A25" s="3"/>
      <c r="B25" s="17" t="s">
        <v>36</v>
      </c>
      <c r="C25" s="17">
        <f>16*25.4</f>
        <v>406.4</v>
      </c>
      <c r="D25" s="17">
        <f>20*25.4</f>
        <v>508</v>
      </c>
      <c r="E25" s="18">
        <f aca="true" t="shared" si="7" ref="E25:F27">C25/25.4</f>
        <v>16</v>
      </c>
      <c r="F25" s="18">
        <f t="shared" si="7"/>
        <v>20</v>
      </c>
      <c r="G25" s="19">
        <f t="shared" si="1"/>
        <v>28.448</v>
      </c>
      <c r="H25" s="19">
        <f t="shared" si="2"/>
        <v>52.832</v>
      </c>
      <c r="I25" s="19">
        <f>C25*0.1</f>
        <v>40.64</v>
      </c>
      <c r="J25" s="19">
        <f t="shared" si="3"/>
        <v>325.12</v>
      </c>
      <c r="K25" s="19">
        <f t="shared" si="4"/>
        <v>426.72</v>
      </c>
      <c r="L25" s="21">
        <v>4</v>
      </c>
      <c r="M25" s="11" t="s">
        <v>25</v>
      </c>
      <c r="N25" s="23">
        <f t="shared" si="5"/>
        <v>5</v>
      </c>
    </row>
    <row r="26" spans="1:14" ht="13.5">
      <c r="A26" s="3"/>
      <c r="B26" s="14" t="s">
        <v>37</v>
      </c>
      <c r="C26" s="14">
        <v>420</v>
      </c>
      <c r="D26" s="14">
        <v>594</v>
      </c>
      <c r="E26" s="15">
        <f t="shared" si="7"/>
        <v>16.535433070866144</v>
      </c>
      <c r="F26" s="15">
        <f t="shared" si="7"/>
        <v>23.385826771653544</v>
      </c>
      <c r="G26" s="16">
        <f t="shared" si="1"/>
        <v>29.400000000000002</v>
      </c>
      <c r="H26" s="16">
        <f t="shared" si="2"/>
        <v>54.6</v>
      </c>
      <c r="I26" s="16">
        <f>C26*0.1</f>
        <v>42</v>
      </c>
      <c r="J26" s="16">
        <f t="shared" si="3"/>
        <v>336</v>
      </c>
      <c r="K26" s="16">
        <f t="shared" si="4"/>
        <v>510</v>
      </c>
      <c r="L26" s="20">
        <v>5</v>
      </c>
      <c r="M26" s="1" t="s">
        <v>25</v>
      </c>
      <c r="N26" s="22">
        <f t="shared" si="5"/>
        <v>7.071428571428572</v>
      </c>
    </row>
    <row r="27" spans="1:14" ht="13.5">
      <c r="A27" s="3"/>
      <c r="B27" s="17" t="s">
        <v>38</v>
      </c>
      <c r="C27" s="17">
        <f>17*25.4</f>
        <v>431.79999999999995</v>
      </c>
      <c r="D27" s="17">
        <f>22*25.4</f>
        <v>558.8</v>
      </c>
      <c r="E27" s="18">
        <f t="shared" si="7"/>
        <v>17</v>
      </c>
      <c r="F27" s="18">
        <f t="shared" si="7"/>
        <v>22</v>
      </c>
      <c r="G27" s="19">
        <f t="shared" si="1"/>
        <v>30.226</v>
      </c>
      <c r="H27" s="19">
        <f t="shared" si="2"/>
        <v>56.13399999999999</v>
      </c>
      <c r="I27" s="19">
        <f>C27*0.1</f>
        <v>43.18</v>
      </c>
      <c r="J27" s="19">
        <f t="shared" si="3"/>
        <v>345.43999999999994</v>
      </c>
      <c r="K27" s="19">
        <f t="shared" si="4"/>
        <v>472.43999999999994</v>
      </c>
      <c r="L27" s="21">
        <v>4</v>
      </c>
      <c r="M27" s="11" t="s">
        <v>25</v>
      </c>
      <c r="N27" s="23">
        <f t="shared" si="5"/>
        <v>5.176470588235294</v>
      </c>
    </row>
    <row r="28" spans="1:14" ht="13.5">
      <c r="A28" s="3"/>
      <c r="B28" s="14" t="s">
        <v>39</v>
      </c>
      <c r="C28" s="14">
        <f aca="true" t="shared" si="8" ref="C28:D34">E28*25.4</f>
        <v>431.79999999999995</v>
      </c>
      <c r="D28" s="14">
        <f t="shared" si="8"/>
        <v>609.5999999999999</v>
      </c>
      <c r="E28" s="15">
        <v>17</v>
      </c>
      <c r="F28" s="15">
        <v>24</v>
      </c>
      <c r="G28" s="16">
        <f t="shared" si="1"/>
        <v>30.226</v>
      </c>
      <c r="H28" s="16">
        <f t="shared" si="2"/>
        <v>56.13399999999999</v>
      </c>
      <c r="I28" s="16">
        <f>C28*0.1</f>
        <v>43.18</v>
      </c>
      <c r="J28" s="16">
        <f t="shared" si="3"/>
        <v>345.43999999999994</v>
      </c>
      <c r="K28" s="16">
        <f t="shared" si="4"/>
        <v>523.2399999999999</v>
      </c>
      <c r="L28" s="20">
        <v>7</v>
      </c>
      <c r="M28" s="1" t="s">
        <v>25</v>
      </c>
      <c r="N28" s="22">
        <f t="shared" si="5"/>
        <v>9.88235294117647</v>
      </c>
    </row>
    <row r="29" spans="1:14" ht="13.5">
      <c r="A29" s="3"/>
      <c r="B29" s="17" t="s">
        <v>45</v>
      </c>
      <c r="C29" s="17">
        <f t="shared" si="8"/>
        <v>431.79999999999995</v>
      </c>
      <c r="D29" s="17">
        <f t="shared" si="8"/>
        <v>635</v>
      </c>
      <c r="E29" s="18">
        <v>17</v>
      </c>
      <c r="F29" s="18">
        <v>25</v>
      </c>
      <c r="G29" s="19">
        <f t="shared" si="1"/>
        <v>30.226</v>
      </c>
      <c r="H29" s="19">
        <f t="shared" si="2"/>
        <v>56.13399999999999</v>
      </c>
      <c r="I29" s="19">
        <f>C29*0.1</f>
        <v>43.18</v>
      </c>
      <c r="J29" s="19">
        <f t="shared" si="3"/>
        <v>345.43999999999994</v>
      </c>
      <c r="K29" s="19">
        <f t="shared" si="4"/>
        <v>548.64</v>
      </c>
      <c r="L29" s="21">
        <v>4</v>
      </c>
      <c r="M29" s="11" t="s">
        <v>25</v>
      </c>
      <c r="N29" s="23">
        <f>D29/C29*L29</f>
        <v>5.882352941176471</v>
      </c>
    </row>
    <row r="30" spans="1:14" ht="13.5">
      <c r="A30" s="3"/>
      <c r="B30" s="14" t="s">
        <v>46</v>
      </c>
      <c r="C30" s="14">
        <f t="shared" si="8"/>
        <v>457.2</v>
      </c>
      <c r="D30" s="14">
        <f t="shared" si="8"/>
        <v>609.5999999999999</v>
      </c>
      <c r="E30" s="15">
        <v>18</v>
      </c>
      <c r="F30" s="15">
        <v>24</v>
      </c>
      <c r="G30" s="16">
        <f t="shared" si="1"/>
        <v>32.004000000000005</v>
      </c>
      <c r="H30" s="16">
        <f t="shared" si="2"/>
        <v>59.436</v>
      </c>
      <c r="I30" s="16">
        <f>C30*0.1</f>
        <v>45.72</v>
      </c>
      <c r="J30" s="16">
        <f t="shared" si="3"/>
        <v>365.76</v>
      </c>
      <c r="K30" s="16">
        <f t="shared" si="4"/>
        <v>518.1599999999999</v>
      </c>
      <c r="L30" s="20">
        <v>3</v>
      </c>
      <c r="M30" s="1" t="s">
        <v>25</v>
      </c>
      <c r="N30" s="22">
        <f t="shared" si="5"/>
        <v>4</v>
      </c>
    </row>
    <row r="31" spans="1:14" ht="13.5">
      <c r="A31" s="3"/>
      <c r="B31" s="17" t="s">
        <v>65</v>
      </c>
      <c r="C31" s="17">
        <v>500</v>
      </c>
      <c r="D31" s="17">
        <v>707</v>
      </c>
      <c r="E31" s="18">
        <f>C31/25.4</f>
        <v>19.68503937007874</v>
      </c>
      <c r="F31" s="18">
        <f>D31/25.4</f>
        <v>27.83464566929134</v>
      </c>
      <c r="G31" s="19">
        <f>C31*$G$4</f>
        <v>35</v>
      </c>
      <c r="H31" s="19">
        <f>C31*$H$4</f>
        <v>65</v>
      </c>
      <c r="I31" s="19">
        <f>C31*0.1</f>
        <v>50</v>
      </c>
      <c r="J31" s="19">
        <f t="shared" si="3"/>
        <v>400</v>
      </c>
      <c r="K31" s="19">
        <f t="shared" si="4"/>
        <v>607</v>
      </c>
      <c r="L31" s="21">
        <v>2</v>
      </c>
      <c r="M31" s="11" t="s">
        <v>25</v>
      </c>
      <c r="N31" s="23">
        <f t="shared" si="5"/>
        <v>2.828</v>
      </c>
    </row>
    <row r="32" spans="1:14" ht="13.5">
      <c r="A32" s="3"/>
      <c r="B32" s="14" t="s">
        <v>40</v>
      </c>
      <c r="C32" s="14">
        <f t="shared" si="8"/>
        <v>508</v>
      </c>
      <c r="D32" s="14">
        <f t="shared" si="8"/>
        <v>609.5999999999999</v>
      </c>
      <c r="E32" s="15">
        <v>20</v>
      </c>
      <c r="F32" s="15">
        <v>24</v>
      </c>
      <c r="G32" s="16">
        <f t="shared" si="1"/>
        <v>35.56</v>
      </c>
      <c r="H32" s="16">
        <f t="shared" si="2"/>
        <v>66.04</v>
      </c>
      <c r="I32" s="16">
        <f>C32*0.1</f>
        <v>50.800000000000004</v>
      </c>
      <c r="J32" s="16">
        <f t="shared" si="3"/>
        <v>406.4</v>
      </c>
      <c r="K32" s="16">
        <f t="shared" si="4"/>
        <v>507.9999999999999</v>
      </c>
      <c r="L32" s="20">
        <v>5</v>
      </c>
      <c r="M32" s="1" t="s">
        <v>25</v>
      </c>
      <c r="N32" s="22">
        <f t="shared" si="5"/>
        <v>5.999999999999998</v>
      </c>
    </row>
    <row r="33" spans="1:14" ht="13.5">
      <c r="A33" s="3"/>
      <c r="B33" s="17" t="s">
        <v>47</v>
      </c>
      <c r="C33" s="17">
        <f t="shared" si="8"/>
        <v>508</v>
      </c>
      <c r="D33" s="17">
        <f t="shared" si="8"/>
        <v>762</v>
      </c>
      <c r="E33" s="18">
        <v>20</v>
      </c>
      <c r="F33" s="18">
        <v>30</v>
      </c>
      <c r="G33" s="19">
        <f t="shared" si="1"/>
        <v>35.56</v>
      </c>
      <c r="H33" s="19">
        <f t="shared" si="2"/>
        <v>66.04</v>
      </c>
      <c r="I33" s="19">
        <f>C33*0.1</f>
        <v>50.800000000000004</v>
      </c>
      <c r="J33" s="19">
        <f t="shared" si="3"/>
        <v>406.4</v>
      </c>
      <c r="K33" s="19">
        <f t="shared" si="4"/>
        <v>660.4</v>
      </c>
      <c r="L33" s="21">
        <v>2</v>
      </c>
      <c r="M33" s="11" t="s">
        <v>25</v>
      </c>
      <c r="N33" s="23">
        <f t="shared" si="5"/>
        <v>3</v>
      </c>
    </row>
    <row r="34" spans="1:14" ht="13.5">
      <c r="A34" s="3"/>
      <c r="B34" s="14" t="s">
        <v>48</v>
      </c>
      <c r="C34" s="14">
        <f t="shared" si="8"/>
        <v>558.8</v>
      </c>
      <c r="D34" s="14">
        <f t="shared" si="8"/>
        <v>863.5999999999999</v>
      </c>
      <c r="E34" s="15">
        <v>22</v>
      </c>
      <c r="F34" s="15">
        <v>34</v>
      </c>
      <c r="G34" s="16">
        <f t="shared" si="1"/>
        <v>39.116</v>
      </c>
      <c r="H34" s="16">
        <f t="shared" si="2"/>
        <v>72.64399999999999</v>
      </c>
      <c r="I34" s="16">
        <f>C34*0.1</f>
        <v>55.879999999999995</v>
      </c>
      <c r="J34" s="16">
        <f t="shared" si="3"/>
        <v>447.03999999999996</v>
      </c>
      <c r="K34" s="16">
        <f t="shared" si="4"/>
        <v>751.8399999999999</v>
      </c>
      <c r="L34" s="20">
        <v>2</v>
      </c>
      <c r="M34" s="1" t="s">
        <v>25</v>
      </c>
      <c r="N34" s="22">
        <f t="shared" si="5"/>
        <v>3.090909090909091</v>
      </c>
    </row>
    <row r="35" spans="1:14" ht="13.5">
      <c r="A35" s="3"/>
      <c r="B35" s="17" t="s">
        <v>63</v>
      </c>
      <c r="C35" s="17">
        <v>594</v>
      </c>
      <c r="D35" s="17">
        <v>841</v>
      </c>
      <c r="E35" s="18">
        <f>C35/25.4</f>
        <v>23.385826771653544</v>
      </c>
      <c r="F35" s="18">
        <f>D35/25.4</f>
        <v>33.110236220472444</v>
      </c>
      <c r="G35" s="19">
        <f>C35*$G$4</f>
        <v>41.580000000000005</v>
      </c>
      <c r="H35" s="19">
        <f>C35*$H$4</f>
        <v>77.22</v>
      </c>
      <c r="I35" s="19">
        <f>C35*0.1</f>
        <v>59.400000000000006</v>
      </c>
      <c r="J35" s="19">
        <f t="shared" si="3"/>
        <v>475.2</v>
      </c>
      <c r="K35" s="19">
        <f t="shared" si="4"/>
        <v>722.2</v>
      </c>
      <c r="L35" s="21">
        <v>2</v>
      </c>
      <c r="M35" s="11" t="s">
        <v>25</v>
      </c>
      <c r="N35" s="23">
        <f>D35/C35*L35</f>
        <v>2.8316498316498318</v>
      </c>
    </row>
    <row r="36" spans="1:14" ht="13.5">
      <c r="A36" s="3"/>
      <c r="B36" s="14" t="s">
        <v>70</v>
      </c>
      <c r="C36" s="14">
        <f>E36*25.4</f>
        <v>609.5999999999999</v>
      </c>
      <c r="D36" s="14">
        <f>F36*25.4</f>
        <v>914.4</v>
      </c>
      <c r="E36" s="15">
        <v>24</v>
      </c>
      <c r="F36" s="15">
        <v>36</v>
      </c>
      <c r="G36" s="16">
        <f t="shared" si="1"/>
        <v>42.672</v>
      </c>
      <c r="H36" s="16">
        <f t="shared" si="2"/>
        <v>79.24799999999999</v>
      </c>
      <c r="I36" s="16">
        <f aca="true" t="shared" si="9" ref="I36:I50">C36*0.1</f>
        <v>60.959999999999994</v>
      </c>
      <c r="J36" s="16">
        <f t="shared" si="3"/>
        <v>487.67999999999995</v>
      </c>
      <c r="K36" s="16">
        <f t="shared" si="4"/>
        <v>792.48</v>
      </c>
      <c r="L36" s="20">
        <v>2</v>
      </c>
      <c r="M36" s="1" t="s">
        <v>25</v>
      </c>
      <c r="N36" s="22">
        <f t="shared" si="5"/>
        <v>3.0000000000000004</v>
      </c>
    </row>
    <row r="37" spans="1:14" ht="13.5">
      <c r="A37" s="3"/>
      <c r="B37" s="17" t="s">
        <v>68</v>
      </c>
      <c r="C37" s="17">
        <v>707</v>
      </c>
      <c r="D37" s="17">
        <v>1000</v>
      </c>
      <c r="E37" s="18">
        <f>C37/25.4</f>
        <v>27.83464566929134</v>
      </c>
      <c r="F37" s="18">
        <f>D37/25.4</f>
        <v>39.37007874015748</v>
      </c>
      <c r="G37" s="19">
        <f>C37*$G$4</f>
        <v>49.49</v>
      </c>
      <c r="H37" s="19">
        <f>C37*$H$4</f>
        <v>91.91</v>
      </c>
      <c r="I37" s="19">
        <f>C37*0.1</f>
        <v>70.7</v>
      </c>
      <c r="J37" s="19">
        <f>$C37-($C37*0.2)</f>
        <v>565.6</v>
      </c>
      <c r="K37" s="19">
        <f>$D37-($C37*0.2)</f>
        <v>858.6</v>
      </c>
      <c r="L37" s="21">
        <v>2</v>
      </c>
      <c r="M37" s="11" t="s">
        <v>25</v>
      </c>
      <c r="N37" s="23">
        <f>D37/C37*L37</f>
        <v>2.828854314002829</v>
      </c>
    </row>
    <row r="38" spans="1:14" ht="13.5">
      <c r="A38" s="3"/>
      <c r="B38" s="14" t="s">
        <v>64</v>
      </c>
      <c r="C38" s="14">
        <v>841</v>
      </c>
      <c r="D38" s="14">
        <v>1189</v>
      </c>
      <c r="E38" s="15">
        <f>C38/25.4</f>
        <v>33.110236220472444</v>
      </c>
      <c r="F38" s="15">
        <f>D38/25.4</f>
        <v>46.811023622047244</v>
      </c>
      <c r="G38" s="16">
        <f>C38*$G$4</f>
        <v>58.870000000000005</v>
      </c>
      <c r="H38" s="16">
        <f>C38*$H$4</f>
        <v>109.33</v>
      </c>
      <c r="I38" s="16">
        <f>C38*0.1</f>
        <v>84.10000000000001</v>
      </c>
      <c r="J38" s="16">
        <f>$C38-($C38*0.2)</f>
        <v>672.8</v>
      </c>
      <c r="K38" s="16">
        <f>$D38-($C38*0.2)</f>
        <v>1020.8</v>
      </c>
      <c r="L38" s="20">
        <v>2</v>
      </c>
      <c r="M38" s="1" t="s">
        <v>25</v>
      </c>
      <c r="N38" s="22">
        <f>D38/C38*L38</f>
        <v>2.8275862068965516</v>
      </c>
    </row>
    <row r="39" spans="1:14" ht="13.5">
      <c r="A39" s="3"/>
      <c r="B39" s="17" t="s">
        <v>66</v>
      </c>
      <c r="C39" s="17">
        <v>1000</v>
      </c>
      <c r="D39" s="17">
        <v>1414</v>
      </c>
      <c r="E39" s="18">
        <f>C39/25.4</f>
        <v>39.37007874015748</v>
      </c>
      <c r="F39" s="18">
        <f>D39/25.4</f>
        <v>55.66929133858268</v>
      </c>
      <c r="G39" s="19">
        <f>C39*$G$4</f>
        <v>70</v>
      </c>
      <c r="H39" s="19">
        <f>C39*$H$4</f>
        <v>130</v>
      </c>
      <c r="I39" s="19">
        <f>C39*0.1</f>
        <v>100</v>
      </c>
      <c r="J39" s="19">
        <f>$C39-($C39*0.2)</f>
        <v>800</v>
      </c>
      <c r="K39" s="19">
        <f>$D39-($C39*0.2)</f>
        <v>1214</v>
      </c>
      <c r="L39" s="21">
        <v>2</v>
      </c>
      <c r="M39" s="11" t="s">
        <v>25</v>
      </c>
      <c r="N39" s="23">
        <f>D39/C39*L39</f>
        <v>2.828</v>
      </c>
    </row>
    <row r="40" spans="1:14" ht="13.5">
      <c r="A40" s="3"/>
      <c r="B40" s="14" t="s">
        <v>69</v>
      </c>
      <c r="C40" s="14">
        <v>1118</v>
      </c>
      <c r="D40" s="14">
        <v>1580</v>
      </c>
      <c r="E40" s="15">
        <f>C40/25.4</f>
        <v>44.01574803149607</v>
      </c>
      <c r="F40" s="15">
        <f>D40/25.4</f>
        <v>62.20472440944882</v>
      </c>
      <c r="G40" s="16">
        <f>C40*$G$4</f>
        <v>78.26</v>
      </c>
      <c r="H40" s="16">
        <f>C40*$H$4</f>
        <v>145.34</v>
      </c>
      <c r="I40" s="16">
        <f>C40*0.1</f>
        <v>111.80000000000001</v>
      </c>
      <c r="J40" s="16">
        <f>$C40-($C40*0.2)</f>
        <v>894.4</v>
      </c>
      <c r="K40" s="16">
        <f>$D40-($C40*0.2)</f>
        <v>1356.4</v>
      </c>
      <c r="L40" s="20">
        <v>2</v>
      </c>
      <c r="M40" s="1" t="s">
        <v>25</v>
      </c>
      <c r="N40" s="22">
        <f>D40/C40*L40</f>
        <v>2.8264758497316635</v>
      </c>
    </row>
    <row r="41" spans="1:14" ht="13.5">
      <c r="A41" s="3"/>
      <c r="B41" s="17" t="s">
        <v>49</v>
      </c>
      <c r="C41" s="17">
        <f>E41*25.4</f>
        <v>609.5999999999999</v>
      </c>
      <c r="D41" s="17">
        <f>F41*25.4</f>
        <v>990.5999999999999</v>
      </c>
      <c r="E41" s="18">
        <v>24</v>
      </c>
      <c r="F41" s="18">
        <v>39</v>
      </c>
      <c r="G41" s="19">
        <f>C41*$G$4</f>
        <v>42.672</v>
      </c>
      <c r="H41" s="19">
        <f>C41*$H$4</f>
        <v>79.24799999999999</v>
      </c>
      <c r="I41" s="19">
        <f>C41*0.1</f>
        <v>60.959999999999994</v>
      </c>
      <c r="J41" s="19">
        <f t="shared" si="3"/>
        <v>487.67999999999995</v>
      </c>
      <c r="K41" s="19">
        <f t="shared" si="4"/>
        <v>868.68</v>
      </c>
      <c r="L41" s="21">
        <v>5</v>
      </c>
      <c r="M41" s="11" t="s">
        <v>25</v>
      </c>
      <c r="N41" s="23">
        <f>D41/C41*L41</f>
        <v>8.125</v>
      </c>
    </row>
    <row r="42" spans="1:14" ht="13.5">
      <c r="A42" s="3"/>
      <c r="B42" s="14" t="s">
        <v>62</v>
      </c>
      <c r="C42" s="14">
        <f>E42*25.4</f>
        <v>609.5999999999999</v>
      </c>
      <c r="D42" s="14">
        <f>F42*25.4</f>
        <v>1016</v>
      </c>
      <c r="E42" s="15">
        <v>24</v>
      </c>
      <c r="F42" s="15">
        <v>40</v>
      </c>
      <c r="G42" s="16">
        <f t="shared" si="1"/>
        <v>42.672</v>
      </c>
      <c r="H42" s="16">
        <f t="shared" si="2"/>
        <v>79.24799999999999</v>
      </c>
      <c r="I42" s="16">
        <f t="shared" si="9"/>
        <v>60.959999999999994</v>
      </c>
      <c r="J42" s="16">
        <f t="shared" si="3"/>
        <v>487.67999999999995</v>
      </c>
      <c r="K42" s="16">
        <f t="shared" si="4"/>
        <v>894.08</v>
      </c>
      <c r="L42" s="20">
        <v>5</v>
      </c>
      <c r="M42" s="1" t="s">
        <v>25</v>
      </c>
      <c r="N42" s="22">
        <f t="shared" si="5"/>
        <v>8.333333333333336</v>
      </c>
    </row>
    <row r="43" spans="1:14" ht="13.5">
      <c r="A43" s="3"/>
      <c r="B43" s="17" t="s">
        <v>50</v>
      </c>
      <c r="C43" s="17">
        <f>E43*25.4</f>
        <v>609.5999999999999</v>
      </c>
      <c r="D43" s="17">
        <f>F43*25.4</f>
        <v>1092.2</v>
      </c>
      <c r="E43" s="18">
        <v>24</v>
      </c>
      <c r="F43" s="18">
        <v>43</v>
      </c>
      <c r="G43" s="19">
        <f t="shared" si="1"/>
        <v>42.672</v>
      </c>
      <c r="H43" s="19">
        <f t="shared" si="2"/>
        <v>79.24799999999999</v>
      </c>
      <c r="I43" s="19">
        <f t="shared" si="9"/>
        <v>60.959999999999994</v>
      </c>
      <c r="J43" s="19">
        <f t="shared" si="3"/>
        <v>487.67999999999995</v>
      </c>
      <c r="K43" s="19">
        <f t="shared" si="4"/>
        <v>970.2800000000001</v>
      </c>
      <c r="L43" s="21">
        <v>5</v>
      </c>
      <c r="M43" s="11" t="s">
        <v>25</v>
      </c>
      <c r="N43" s="23">
        <f t="shared" si="5"/>
        <v>8.958333333333336</v>
      </c>
    </row>
    <row r="44" spans="1:14" ht="13.5">
      <c r="A44" s="3"/>
      <c r="B44" s="14" t="s">
        <v>51</v>
      </c>
      <c r="C44" s="14">
        <f>E44*25.4</f>
        <v>609.5999999999999</v>
      </c>
      <c r="D44" s="14">
        <f>F44*25.4</f>
        <v>1117.6</v>
      </c>
      <c r="E44" s="15">
        <v>24</v>
      </c>
      <c r="F44" s="15">
        <v>44</v>
      </c>
      <c r="G44" s="16">
        <f t="shared" si="1"/>
        <v>42.672</v>
      </c>
      <c r="H44" s="16">
        <f t="shared" si="2"/>
        <v>79.24799999999999</v>
      </c>
      <c r="I44" s="16">
        <f t="shared" si="9"/>
        <v>60.959999999999994</v>
      </c>
      <c r="J44" s="16">
        <f t="shared" si="3"/>
        <v>487.67999999999995</v>
      </c>
      <c r="K44" s="16">
        <f t="shared" si="4"/>
        <v>995.68</v>
      </c>
      <c r="L44" s="20">
        <v>6</v>
      </c>
      <c r="M44" s="1" t="s">
        <v>25</v>
      </c>
      <c r="N44" s="22">
        <f t="shared" si="5"/>
        <v>11</v>
      </c>
    </row>
    <row r="45" spans="1:14" ht="13.5">
      <c r="A45" s="3"/>
      <c r="B45" s="17" t="s">
        <v>60</v>
      </c>
      <c r="C45" s="17">
        <f>E45*25.4</f>
        <v>609.5999999999999</v>
      </c>
      <c r="D45" s="17">
        <f>F45*25.4</f>
        <v>1143</v>
      </c>
      <c r="E45" s="18">
        <v>24</v>
      </c>
      <c r="F45" s="18">
        <v>45</v>
      </c>
      <c r="G45" s="19">
        <f>C45*$G$4</f>
        <v>42.672</v>
      </c>
      <c r="H45" s="19">
        <f>C45*$H$4</f>
        <v>79.24799999999999</v>
      </c>
      <c r="I45" s="19">
        <f t="shared" si="9"/>
        <v>60.959999999999994</v>
      </c>
      <c r="J45" s="19">
        <f t="shared" si="3"/>
        <v>487.67999999999995</v>
      </c>
      <c r="K45" s="19">
        <f t="shared" si="4"/>
        <v>1021.08</v>
      </c>
      <c r="L45" s="21">
        <v>1</v>
      </c>
      <c r="M45" s="11" t="s">
        <v>25</v>
      </c>
      <c r="N45" s="23">
        <f>D45/C45*L45</f>
        <v>1.8750000000000002</v>
      </c>
    </row>
    <row r="46" spans="1:14" ht="13.5">
      <c r="A46" s="3"/>
      <c r="B46" s="14" t="s">
        <v>59</v>
      </c>
      <c r="C46" s="14">
        <f aca="true" t="shared" si="10" ref="C46:D50">E46*25.4</f>
        <v>609.5999999999999</v>
      </c>
      <c r="D46" s="14">
        <f t="shared" si="10"/>
        <v>1168.3999999999999</v>
      </c>
      <c r="E46" s="15">
        <v>24</v>
      </c>
      <c r="F46" s="15">
        <v>46</v>
      </c>
      <c r="G46" s="16">
        <f>C46*$G$4</f>
        <v>42.672</v>
      </c>
      <c r="H46" s="16">
        <f>C46*$H$4</f>
        <v>79.24799999999999</v>
      </c>
      <c r="I46" s="16">
        <f t="shared" si="9"/>
        <v>60.959999999999994</v>
      </c>
      <c r="J46" s="16">
        <f t="shared" si="3"/>
        <v>487.67999999999995</v>
      </c>
      <c r="K46" s="16">
        <f t="shared" si="4"/>
        <v>1046.4799999999998</v>
      </c>
      <c r="L46" s="20">
        <v>1</v>
      </c>
      <c r="M46" s="1" t="s">
        <v>25</v>
      </c>
      <c r="N46" s="22">
        <f>D46/C46*L46</f>
        <v>1.9166666666666667</v>
      </c>
    </row>
    <row r="47" spans="1:14" ht="13.5">
      <c r="A47" s="3"/>
      <c r="B47" s="17" t="s">
        <v>52</v>
      </c>
      <c r="C47" s="17">
        <f t="shared" si="10"/>
        <v>609.5999999999999</v>
      </c>
      <c r="D47" s="17">
        <f t="shared" si="10"/>
        <v>1219.1999999999998</v>
      </c>
      <c r="E47" s="18">
        <v>24</v>
      </c>
      <c r="F47" s="18">
        <v>48</v>
      </c>
      <c r="G47" s="19">
        <f t="shared" si="1"/>
        <v>42.672</v>
      </c>
      <c r="H47" s="19">
        <f t="shared" si="2"/>
        <v>79.24799999999999</v>
      </c>
      <c r="I47" s="19">
        <f t="shared" si="9"/>
        <v>60.959999999999994</v>
      </c>
      <c r="J47" s="19">
        <f t="shared" si="3"/>
        <v>487.67999999999995</v>
      </c>
      <c r="K47" s="19">
        <f t="shared" si="4"/>
        <v>1097.2799999999997</v>
      </c>
      <c r="L47" s="21">
        <v>1</v>
      </c>
      <c r="M47" s="11" t="s">
        <v>25</v>
      </c>
      <c r="N47" s="23">
        <f t="shared" si="5"/>
        <v>2</v>
      </c>
    </row>
    <row r="48" spans="1:14" ht="13.5">
      <c r="A48" s="3"/>
      <c r="B48" s="14" t="s">
        <v>53</v>
      </c>
      <c r="C48" s="14">
        <f t="shared" si="10"/>
        <v>609.5999999999999</v>
      </c>
      <c r="D48" s="14">
        <f t="shared" si="10"/>
        <v>1320.8</v>
      </c>
      <c r="E48" s="15">
        <v>24</v>
      </c>
      <c r="F48" s="15">
        <v>52</v>
      </c>
      <c r="G48" s="16">
        <f t="shared" si="1"/>
        <v>42.672</v>
      </c>
      <c r="H48" s="16">
        <f t="shared" si="2"/>
        <v>79.24799999999999</v>
      </c>
      <c r="I48" s="16">
        <f t="shared" si="9"/>
        <v>60.959999999999994</v>
      </c>
      <c r="J48" s="16">
        <f t="shared" si="3"/>
        <v>487.67999999999995</v>
      </c>
      <c r="K48" s="16">
        <f t="shared" si="4"/>
        <v>1198.8799999999999</v>
      </c>
      <c r="L48" s="20">
        <v>6</v>
      </c>
      <c r="M48" s="1" t="s">
        <v>25</v>
      </c>
      <c r="N48" s="22">
        <f t="shared" si="5"/>
        <v>13.000000000000002</v>
      </c>
    </row>
    <row r="49" spans="1:14" ht="13.5">
      <c r="A49" s="3"/>
      <c r="B49" s="17" t="s">
        <v>54</v>
      </c>
      <c r="C49" s="17">
        <f t="shared" si="10"/>
        <v>609.5999999999999</v>
      </c>
      <c r="D49" s="17">
        <f t="shared" si="10"/>
        <v>1371.6</v>
      </c>
      <c r="E49" s="18">
        <v>24</v>
      </c>
      <c r="F49" s="18">
        <v>54</v>
      </c>
      <c r="G49" s="19">
        <f>C49*$G$4</f>
        <v>42.672</v>
      </c>
      <c r="H49" s="19">
        <f>C49*$H$4</f>
        <v>79.24799999999999</v>
      </c>
      <c r="I49" s="19">
        <f t="shared" si="9"/>
        <v>60.959999999999994</v>
      </c>
      <c r="J49" s="19">
        <f t="shared" si="3"/>
        <v>487.67999999999995</v>
      </c>
      <c r="K49" s="19">
        <f t="shared" si="4"/>
        <v>1249.6799999999998</v>
      </c>
      <c r="L49" s="21">
        <v>4</v>
      </c>
      <c r="M49" s="11" t="s">
        <v>25</v>
      </c>
      <c r="N49" s="23">
        <f>D49/C49*L49</f>
        <v>9</v>
      </c>
    </row>
    <row r="50" spans="1:14" ht="13.5">
      <c r="A50" s="3"/>
      <c r="B50" s="14" t="s">
        <v>61</v>
      </c>
      <c r="C50" s="14">
        <f t="shared" si="10"/>
        <v>1117.6</v>
      </c>
      <c r="D50" s="14">
        <f t="shared" si="10"/>
        <v>2032</v>
      </c>
      <c r="E50" s="15">
        <v>44</v>
      </c>
      <c r="F50" s="15">
        <v>80</v>
      </c>
      <c r="G50" s="16">
        <f>C50*$G$4</f>
        <v>78.232</v>
      </c>
      <c r="H50" s="16">
        <f>C50*$H$4</f>
        <v>145.28799999999998</v>
      </c>
      <c r="I50" s="16">
        <f t="shared" si="9"/>
        <v>111.75999999999999</v>
      </c>
      <c r="J50" s="16">
        <f t="shared" si="3"/>
        <v>894.0799999999999</v>
      </c>
      <c r="K50" s="16">
        <f t="shared" si="4"/>
        <v>1808.48</v>
      </c>
      <c r="L50" s="20">
        <v>4</v>
      </c>
      <c r="M50" s="1" t="s">
        <v>25</v>
      </c>
      <c r="N50" s="22">
        <f>D50/C50*L50</f>
        <v>7.272727272727273</v>
      </c>
    </row>
    <row r="51" spans="1:14" ht="13.5">
      <c r="A51" s="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3.5">
      <c r="A52" s="3"/>
      <c r="B52" s="12" t="s">
        <v>16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3.5">
      <c r="A53" s="3"/>
      <c r="B53" s="13" t="s">
        <v>17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3.5">
      <c r="A54" s="3"/>
      <c r="B54" s="13" t="s">
        <v>18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3.5">
      <c r="A55" s="3"/>
      <c r="B55" s="13" t="s">
        <v>19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3.5">
      <c r="A56" s="3"/>
      <c r="B56" s="13" t="s">
        <v>22</v>
      </c>
      <c r="C56" s="13"/>
      <c r="D56" s="41" t="s">
        <v>23</v>
      </c>
      <c r="E56" s="41"/>
      <c r="F56" s="13"/>
      <c r="G56" s="13"/>
      <c r="H56" s="13"/>
      <c r="I56" s="13"/>
      <c r="J56" s="13"/>
      <c r="K56" s="13"/>
      <c r="L56" s="13"/>
      <c r="M56" s="13"/>
      <c r="N56" s="13"/>
    </row>
    <row r="57" spans="2:14" ht="13.5">
      <c r="B57" s="13" t="s">
        <v>43</v>
      </c>
      <c r="C57" s="13"/>
      <c r="D57" s="13"/>
      <c r="E57" s="13"/>
      <c r="F57" s="13"/>
      <c r="G57" s="13"/>
      <c r="H57" s="13"/>
      <c r="I57" s="13"/>
      <c r="J57" s="13"/>
      <c r="K57" s="41" t="s">
        <v>42</v>
      </c>
      <c r="L57" s="41"/>
      <c r="M57" s="41"/>
      <c r="N57" s="41"/>
    </row>
    <row r="59" spans="2:3" ht="13.5">
      <c r="B59" s="37" t="s">
        <v>71</v>
      </c>
      <c r="C59" s="38">
        <v>2</v>
      </c>
    </row>
    <row r="60" spans="2:4" ht="13.5">
      <c r="B60" s="37" t="s">
        <v>72</v>
      </c>
      <c r="C60" s="39">
        <v>42581</v>
      </c>
      <c r="D60" s="39"/>
    </row>
  </sheetData>
  <sheetProtection sheet="1" objects="1" scenarios="1" formatCells="0"/>
  <mergeCells count="12">
    <mergeCell ref="J6:K6"/>
    <mergeCell ref="C60:D60"/>
    <mergeCell ref="B1:G1"/>
    <mergeCell ref="B6:B7"/>
    <mergeCell ref="B2:N2"/>
    <mergeCell ref="L6:N7"/>
    <mergeCell ref="H1:N1"/>
    <mergeCell ref="K57:N57"/>
    <mergeCell ref="D56:E56"/>
    <mergeCell ref="C6:D6"/>
    <mergeCell ref="E6:F6"/>
    <mergeCell ref="G6:I6"/>
  </mergeCells>
  <dataValidations count="2">
    <dataValidation type="list" allowBlank="1" showInputMessage="1" showErrorMessage="1" sqref="G4">
      <formula1>"5%,6%,7%,8%,9%,10%"</formula1>
    </dataValidation>
    <dataValidation allowBlank="1" showInputMessage="1" showErrorMessage="1" promptTitle="Please Don't Change This!" prompt="You can only change the top border size, and the bottom border will be recalculated." errorTitle="Please don't change this!" error="Just change the Top border size, and the bottom border size will be recalculated." sqref="H4:H5"/>
  </dataValidations>
  <hyperlinks>
    <hyperlink ref="H1" r:id="rId1" display="https://www.martinbaileyphotography.com/"/>
    <hyperlink ref="D56" r:id="rId2" display="http://mbp.ac/borders"/>
    <hyperlink ref="K57" r:id="rId3" display="http://mbp.ac/borderscripts"/>
  </hyperlinks>
  <printOptions/>
  <pageMargins left="0.787" right="0.787" top="0.984" bottom="0.984" header="0.512" footer="0.512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Martin Bailey</Manager>
  <Company>Martin Bailey Photography K.K.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 Border Size Calculation</dc:title>
  <dc:subject>Use this to calculate the size of top, bottom and side borders for photo prints.</dc:subject>
  <dc:creator>Martin Bailey</dc:creator>
  <cp:keywords/>
  <dc:description/>
  <cp:lastModifiedBy>Martin Bailey</cp:lastModifiedBy>
  <cp:lastPrinted>2004-04-24T03:38:56Z</cp:lastPrinted>
  <dcterms:created xsi:type="dcterms:W3CDTF">1997-01-08T22:48:59Z</dcterms:created>
  <dcterms:modified xsi:type="dcterms:W3CDTF">2016-07-30T09:38:16Z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